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3"/>
  </bookViews>
  <sheets>
    <sheet name="січень" sheetId="1" r:id="rId1"/>
    <sheet name="лютий" sheetId="2" r:id="rId2"/>
    <sheet name="березень" sheetId="3" r:id="rId3"/>
    <sheet name="квітень" sheetId="4" r:id="rId4"/>
    <sheet name="з початку року" sheetId="5" r:id="rId5"/>
    <sheet name="уточнення планових показників" sheetId="6" r:id="rId6"/>
  </sheets>
  <externalReferences>
    <externalReference r:id="rId9"/>
    <externalReference r:id="rId10"/>
    <externalReference r:id="rId11"/>
  </externalReferences>
  <definedNames>
    <definedName name="_xlnm.Print_Area" localSheetId="4">'з початку року'!$A$1:$P$47</definedName>
  </definedNames>
  <calcPr fullCalcOnLoad="1"/>
</workbook>
</file>

<file path=xl/sharedStrings.xml><?xml version="1.0" encoding="utf-8"?>
<sst xmlns="http://schemas.openxmlformats.org/spreadsheetml/2006/main" count="192" uniqueCount="94">
  <si>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</si>
  <si>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</si>
  <si>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</si>
  <si>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</si>
  <si>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</si>
  <si>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</si>
  <si>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</si>
  <si>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</si>
  <si>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</si>
  <si>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</si>
  <si>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</si>
  <si>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</si>
  <si>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</si>
  <si>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</si>
  <si>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</si>
  <si>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</si>
  <si>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</si>
  <si>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</si>
  <si>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</si>
  <si>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</si>
  <si>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</si>
  <si>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</si>
  <si>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</si>
  <si>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</si>
  <si>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</si>
  <si>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</si>
  <si>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</si>
  <si>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</si>
  <si>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</si>
  <si>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</si>
  <si>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</si>
  <si>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</si>
  <si>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</si>
  <si>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</si>
  <si>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</si>
  <si>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</si>
  <si>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</si>
  <si>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</si>
  <si>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</si>
  <si>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</si>
  <si>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</si>
  <si>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</si>
  <si>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</si>
  <si>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</si>
  <si>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</si>
  <si>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</si>
  <si>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</si>
  <si>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</si>
  <si>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</si>
  <si>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</si>
  <si>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</si>
  <si>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</si>
  <si>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</si>
  <si>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</si>
  <si>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</si>
  <si>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</si>
  <si>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</si>
  <si>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</si>
  <si>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</si>
  <si>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</si>
  <si>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</si>
  <si>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</si>
  <si>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</si>
  <si>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</si>
  <si>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</si>
  <si>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</si>
  <si>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</si>
  <si>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</si>
  <si>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</si>
  <si>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</si>
  <si>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</si>
  <si>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</si>
  <si>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</si>
  <si>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</si>
  <si>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</si>
  <si>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</si>
  <si>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</si>
  <si>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</si>
  <si>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</si>
  <si>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</si>
  <si>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</si>
  <si>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</si>
  <si>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</si>
  <si>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</si>
  <si>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</si>
  <si>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</si>
  <si>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</si>
  <si>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</si>
  <si>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план на січень-квітень 2019р.</t>
  </si>
  <si>
    <r>
      <t xml:space="preserve">станом на 16.04.2019р.           </t>
    </r>
    <r>
      <rPr>
        <sz val="10"/>
        <rFont val="Arial Cyr"/>
        <family val="0"/>
      </rPr>
      <t xml:space="preserve">  ( тис.грн.)</t>
    </r>
  </si>
  <si>
    <t>станом на 17.04.2019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</si>
  <si>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17.04.2019р.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</si>
  <si>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17.04.2019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</si>
  <si>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17.04.2019р. :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</si>
</sst>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3.35"/>
      <color indexed="8"/>
      <name val="Times New Roman"/>
      <family val="1"/>
    </font>
    <font>
      <sz val="4.2"/>
      <color indexed="8"/>
      <name val="Times New Roman"/>
      <family val="1"/>
    </font>
    <font>
      <sz val="6.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9395826"/>
        <c:axId val="17453571"/>
      </c:lineChart>
      <c:catAx>
        <c:axId val="939582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453571"/>
        <c:crosses val="autoZero"/>
        <c:auto val="0"/>
        <c:lblOffset val="100"/>
        <c:tickLblSkip val="1"/>
        <c:noMultiLvlLbl val="0"/>
      </c:catAx>
      <c:valAx>
        <c:axId val="1745357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39582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22864412"/>
        <c:axId val="4453117"/>
      </c:lineChart>
      <c:catAx>
        <c:axId val="228644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3117"/>
        <c:crosses val="autoZero"/>
        <c:auto val="0"/>
        <c:lblOffset val="100"/>
        <c:tickLblSkip val="1"/>
        <c:noMultiLvlLbl val="0"/>
      </c:catAx>
      <c:valAx>
        <c:axId val="445311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86441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4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40078054"/>
        <c:axId val="25158167"/>
      </c:lineChart>
      <c:catAx>
        <c:axId val="400780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58167"/>
        <c:crosses val="autoZero"/>
        <c:auto val="0"/>
        <c:lblOffset val="100"/>
        <c:tickLblSkip val="1"/>
        <c:noMultiLvlLbl val="0"/>
      </c:catAx>
      <c:valAx>
        <c:axId val="25158167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0780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25096912"/>
        <c:axId val="24545617"/>
      </c:lineChart>
      <c:catAx>
        <c:axId val="2509691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45617"/>
        <c:crosses val="autoZero"/>
        <c:auto val="0"/>
        <c:lblOffset val="100"/>
        <c:tickLblSkip val="1"/>
        <c:noMultiLvlLbl val="0"/>
      </c:catAx>
      <c:valAx>
        <c:axId val="24545617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096912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17.04.2019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січень-квітень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9583962"/>
        <c:axId val="42037931"/>
      </c:bar3DChart>
      <c:catAx>
        <c:axId val="19583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37931"/>
        <c:crosses val="autoZero"/>
        <c:auto val="1"/>
        <c:lblOffset val="100"/>
        <c:tickLblSkip val="1"/>
        <c:noMultiLvlLbl val="0"/>
      </c:catAx>
      <c:valAx>
        <c:axId val="42037931"/>
        <c:scaling>
          <c:orientation val="minMax"/>
          <c:max val="4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83962"/>
        <c:crossesAt val="1"/>
        <c:crossBetween val="between"/>
        <c:dispUnits/>
        <c:majorUnit val="40000"/>
        <c:minorUnit val="4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січень-квітень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2797060"/>
        <c:axId val="49629221"/>
      </c:bar3DChart>
      <c:catAx>
        <c:axId val="4279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9629221"/>
        <c:crosses val="autoZero"/>
        <c:auto val="1"/>
        <c:lblOffset val="100"/>
        <c:tickLblSkip val="1"/>
        <c:noMultiLvlLbl val="0"/>
      </c:catAx>
      <c:valAx>
        <c:axId val="49629221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97060"/>
        <c:crossesAt val="1"/>
        <c:crossBetween val="between"/>
        <c:dispUnits/>
        <c:majorUnit val="100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17.04.2019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614 057,6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526 306,2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квітень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- 66 987,7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квітень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162 802,0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квітень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- 87 751,4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4">
        <row r="6">
          <cell r="G6">
            <v>2512420.04</v>
          </cell>
          <cell r="K6">
            <v>61976295.64999999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67</v>
      </c>
      <c r="S1" s="136"/>
      <c r="T1" s="136"/>
      <c r="U1" s="136"/>
      <c r="V1" s="136"/>
      <c r="W1" s="137"/>
    </row>
    <row r="2" spans="1:23" ht="15" thickBot="1">
      <c r="A2" s="138" t="s">
        <v>71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70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09">
        <v>0</v>
      </c>
      <c r="V5" s="110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0">
        <v>1</v>
      </c>
      <c r="V7" s="131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09">
        <v>0</v>
      </c>
      <c r="V8" s="110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09">
        <v>0</v>
      </c>
      <c r="V10" s="110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09">
        <v>0</v>
      </c>
      <c r="V11" s="110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09">
        <v>0</v>
      </c>
      <c r="V14" s="110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09">
        <v>0</v>
      </c>
      <c r="V18" s="110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09">
        <v>0</v>
      </c>
      <c r="V20" s="110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09">
        <v>0</v>
      </c>
      <c r="V22" s="110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09">
        <v>0</v>
      </c>
      <c r="V23" s="110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4">
        <v>0</v>
      </c>
      <c r="V24" s="125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6">
        <f>SUM(U4:U24)</f>
        <v>1</v>
      </c>
      <c r="V25" s="127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4" t="s">
        <v>33</v>
      </c>
      <c r="S28" s="114"/>
      <c r="T28" s="114"/>
      <c r="U28" s="11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8" t="s">
        <v>29</v>
      </c>
      <c r="S29" s="128"/>
      <c r="T29" s="128"/>
      <c r="U29" s="128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>
        <v>43497</v>
      </c>
      <c r="S30" s="129">
        <f>'[2]залишки'!$G$6/1000</f>
        <v>2512.42004</v>
      </c>
      <c r="T30" s="129"/>
      <c r="U30" s="129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7"/>
      <c r="S31" s="129"/>
      <c r="T31" s="129"/>
      <c r="U31" s="129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1" t="s">
        <v>45</v>
      </c>
      <c r="T33" s="112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40</v>
      </c>
      <c r="T34" s="113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30</v>
      </c>
      <c r="S38" s="114"/>
      <c r="T38" s="114"/>
      <c r="U38" s="114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 t="s">
        <v>31</v>
      </c>
      <c r="S39" s="115"/>
      <c r="T39" s="115"/>
      <c r="U39" s="11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>
        <v>43497</v>
      </c>
      <c r="S40" s="118">
        <f>'[2]залишки'!$K$6/1000</f>
        <v>61976.29564999999</v>
      </c>
      <c r="T40" s="119"/>
      <c r="U40" s="120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/>
      <c r="S41" s="121"/>
      <c r="T41" s="122"/>
      <c r="U41" s="123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2" t="s">
        <v>72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74</v>
      </c>
      <c r="S1" s="136"/>
      <c r="T1" s="136"/>
      <c r="U1" s="136"/>
      <c r="V1" s="136"/>
      <c r="W1" s="137"/>
    </row>
    <row r="2" spans="1:23" ht="15" thickBot="1">
      <c r="A2" s="138" t="s">
        <v>77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78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6">
        <v>0</v>
      </c>
      <c r="V4" s="147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09">
        <v>0</v>
      </c>
      <c r="V12" s="110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09">
        <v>0</v>
      </c>
      <c r="V15" s="110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09">
        <v>0</v>
      </c>
      <c r="V16" s="110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09">
        <v>0</v>
      </c>
      <c r="V19" s="110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09">
        <v>0</v>
      </c>
      <c r="V20" s="110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09">
        <v>0</v>
      </c>
      <c r="V21" s="110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09">
        <v>0</v>
      </c>
      <c r="V22" s="110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4">
        <v>0</v>
      </c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6">
        <f>SUM(U4:U23)</f>
        <v>1</v>
      </c>
      <c r="V24" s="127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43525</v>
      </c>
      <c r="S29" s="129">
        <v>9306.368960000002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43525</v>
      </c>
      <c r="S39" s="118">
        <v>28314.82936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81</v>
      </c>
      <c r="S1" s="136"/>
      <c r="T1" s="136"/>
      <c r="U1" s="136"/>
      <c r="V1" s="136"/>
      <c r="W1" s="137"/>
    </row>
    <row r="2" spans="1:23" ht="15" thickBot="1">
      <c r="A2" s="138" t="s">
        <v>83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84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09">
        <v>0</v>
      </c>
      <c r="V5" s="110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0">
        <v>0</v>
      </c>
      <c r="V6" s="131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0">
        <v>1</v>
      </c>
      <c r="V7" s="131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09">
        <v>0</v>
      </c>
      <c r="V8" s="110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09">
        <v>0</v>
      </c>
      <c r="V9" s="110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09">
        <v>0</v>
      </c>
      <c r="V14" s="110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09">
        <v>0</v>
      </c>
      <c r="V15" s="110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09">
        <v>0</v>
      </c>
      <c r="V16" s="110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09">
        <v>0</v>
      </c>
      <c r="V17" s="110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09">
        <v>0</v>
      </c>
      <c r="V18" s="110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09">
        <v>0</v>
      </c>
      <c r="V19" s="110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09">
        <v>0</v>
      </c>
      <c r="V20" s="110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09">
        <v>0</v>
      </c>
      <c r="V21" s="110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09">
        <v>0</v>
      </c>
      <c r="V22" s="110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4"/>
      <c r="V23" s="125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6">
        <f>SUM(U4:U23)</f>
        <v>1</v>
      </c>
      <c r="V24" s="127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43556</v>
      </c>
      <c r="S29" s="129">
        <v>14524.5544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43556</v>
      </c>
      <c r="S39" s="118">
        <v>55821.68468999999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tabSelected="1" zoomScalePageLayoutView="0" workbookViewId="0" topLeftCell="A1">
      <pane xSplit="1" ySplit="3" topLeftCell="F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2" t="s">
        <v>85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4"/>
      <c r="Q1" s="1"/>
      <c r="R1" s="135" t="s">
        <v>86</v>
      </c>
      <c r="S1" s="136"/>
      <c r="T1" s="136"/>
      <c r="U1" s="136"/>
      <c r="V1" s="136"/>
      <c r="W1" s="137"/>
    </row>
    <row r="2" spans="1:23" ht="15" thickBot="1">
      <c r="A2" s="138" t="s">
        <v>90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  <c r="Q2" s="1"/>
      <c r="R2" s="141" t="s">
        <v>89</v>
      </c>
      <c r="S2" s="142"/>
      <c r="T2" s="142"/>
      <c r="U2" s="142"/>
      <c r="V2" s="142"/>
      <c r="W2" s="143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4" t="s">
        <v>47</v>
      </c>
      <c r="V3" s="145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7984.525000000001</v>
      </c>
      <c r="R4" s="94">
        <v>0</v>
      </c>
      <c r="S4" s="95">
        <v>0</v>
      </c>
      <c r="T4" s="96">
        <v>0</v>
      </c>
      <c r="U4" s="146">
        <v>0</v>
      </c>
      <c r="V4" s="147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7984.7</v>
      </c>
      <c r="R5" s="69">
        <v>1.1</v>
      </c>
      <c r="S5" s="65">
        <v>0</v>
      </c>
      <c r="T5" s="70">
        <v>20</v>
      </c>
      <c r="U5" s="109">
        <v>0</v>
      </c>
      <c r="V5" s="110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7984.7</v>
      </c>
      <c r="R6" s="71">
        <v>0</v>
      </c>
      <c r="S6" s="72">
        <v>0</v>
      </c>
      <c r="T6" s="73">
        <v>0</v>
      </c>
      <c r="U6" s="130">
        <v>0</v>
      </c>
      <c r="V6" s="131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7984.7</v>
      </c>
      <c r="R7" s="71">
        <v>0</v>
      </c>
      <c r="S7" s="72">
        <v>0</v>
      </c>
      <c r="T7" s="73">
        <v>0</v>
      </c>
      <c r="U7" s="130">
        <v>0</v>
      </c>
      <c r="V7" s="131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7984.7</v>
      </c>
      <c r="R8" s="71">
        <v>0</v>
      </c>
      <c r="S8" s="72">
        <v>0</v>
      </c>
      <c r="T8" s="70">
        <v>0</v>
      </c>
      <c r="U8" s="109">
        <v>1</v>
      </c>
      <c r="V8" s="110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7984.7</v>
      </c>
      <c r="R9" s="71">
        <v>0</v>
      </c>
      <c r="S9" s="72">
        <v>0</v>
      </c>
      <c r="T9" s="70">
        <v>0</v>
      </c>
      <c r="U9" s="109">
        <v>0</v>
      </c>
      <c r="V9" s="110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7984.7</v>
      </c>
      <c r="R10" s="71">
        <v>0</v>
      </c>
      <c r="S10" s="72">
        <v>0</v>
      </c>
      <c r="T10" s="70">
        <v>0</v>
      </c>
      <c r="U10" s="109">
        <v>0</v>
      </c>
      <c r="V10" s="110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7984.7</v>
      </c>
      <c r="R11" s="69">
        <v>0</v>
      </c>
      <c r="S11" s="65">
        <v>0</v>
      </c>
      <c r="T11" s="70">
        <v>0</v>
      </c>
      <c r="U11" s="109">
        <v>0</v>
      </c>
      <c r="V11" s="110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7984.7</v>
      </c>
      <c r="R12" s="69">
        <v>0</v>
      </c>
      <c r="S12" s="65">
        <v>0</v>
      </c>
      <c r="T12" s="70">
        <v>0</v>
      </c>
      <c r="U12" s="109">
        <v>0</v>
      </c>
      <c r="V12" s="110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7984.7</v>
      </c>
      <c r="R13" s="69">
        <v>0</v>
      </c>
      <c r="S13" s="65">
        <v>0</v>
      </c>
      <c r="T13" s="70">
        <v>0</v>
      </c>
      <c r="U13" s="109">
        <v>0</v>
      </c>
      <c r="V13" s="110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7984.7</v>
      </c>
      <c r="R14" s="69">
        <v>0</v>
      </c>
      <c r="S14" s="65">
        <v>0</v>
      </c>
      <c r="T14" s="74">
        <v>0</v>
      </c>
      <c r="U14" s="109">
        <v>0</v>
      </c>
      <c r="V14" s="110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7984.7</v>
      </c>
      <c r="R15" s="69"/>
      <c r="S15" s="65"/>
      <c r="T15" s="74"/>
      <c r="U15" s="109"/>
      <c r="V15" s="110"/>
      <c r="W15" s="68">
        <f t="shared" si="3"/>
        <v>0</v>
      </c>
    </row>
    <row r="16" spans="1:23" ht="12.75">
      <c r="A16" s="10">
        <v>43572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6000</v>
      </c>
      <c r="P16" s="3">
        <f t="shared" si="1"/>
        <v>0</v>
      </c>
      <c r="Q16" s="2">
        <v>7984.7</v>
      </c>
      <c r="R16" s="69"/>
      <c r="S16" s="65"/>
      <c r="T16" s="74"/>
      <c r="U16" s="109"/>
      <c r="V16" s="110"/>
      <c r="W16" s="68">
        <f t="shared" si="3"/>
        <v>0</v>
      </c>
    </row>
    <row r="17" spans="1:23" ht="12.75">
      <c r="A17" s="10">
        <v>43573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9800</v>
      </c>
      <c r="P17" s="3">
        <f t="shared" si="1"/>
        <v>0</v>
      </c>
      <c r="Q17" s="2">
        <v>7984.7</v>
      </c>
      <c r="R17" s="69"/>
      <c r="S17" s="65"/>
      <c r="T17" s="74"/>
      <c r="U17" s="109"/>
      <c r="V17" s="110"/>
      <c r="W17" s="68">
        <f t="shared" si="3"/>
        <v>0</v>
      </c>
    </row>
    <row r="18" spans="1:23" ht="12.75">
      <c r="A18" s="10">
        <v>43574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7984.7</v>
      </c>
      <c r="R18" s="69"/>
      <c r="S18" s="65"/>
      <c r="T18" s="70"/>
      <c r="U18" s="109"/>
      <c r="V18" s="110"/>
      <c r="W18" s="68">
        <f t="shared" si="3"/>
        <v>0</v>
      </c>
    </row>
    <row r="19" spans="1:23" ht="12.75">
      <c r="A19" s="10">
        <v>43577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4600</v>
      </c>
      <c r="P19" s="3">
        <f t="shared" si="1"/>
        <v>0</v>
      </c>
      <c r="Q19" s="2">
        <v>7984.7</v>
      </c>
      <c r="R19" s="69"/>
      <c r="S19" s="65"/>
      <c r="T19" s="70"/>
      <c r="U19" s="109"/>
      <c r="V19" s="110"/>
      <c r="W19" s="68">
        <f t="shared" si="3"/>
        <v>0</v>
      </c>
    </row>
    <row r="20" spans="1:23" ht="12.75">
      <c r="A20" s="10">
        <v>43578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5300</v>
      </c>
      <c r="P20" s="3">
        <f t="shared" si="1"/>
        <v>0</v>
      </c>
      <c r="Q20" s="2">
        <v>7984.7</v>
      </c>
      <c r="R20" s="69"/>
      <c r="S20" s="65"/>
      <c r="T20" s="70"/>
      <c r="U20" s="109"/>
      <c r="V20" s="110"/>
      <c r="W20" s="68">
        <f t="shared" si="3"/>
        <v>0</v>
      </c>
    </row>
    <row r="21" spans="1:23" ht="12.75">
      <c r="A21" s="10">
        <v>43579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5800</v>
      </c>
      <c r="P21" s="3">
        <f t="shared" si="1"/>
        <v>0</v>
      </c>
      <c r="Q21" s="2">
        <v>7984.7</v>
      </c>
      <c r="R21" s="102"/>
      <c r="S21" s="103"/>
      <c r="T21" s="104"/>
      <c r="U21" s="109"/>
      <c r="V21" s="110"/>
      <c r="W21" s="68">
        <f t="shared" si="3"/>
        <v>0</v>
      </c>
    </row>
    <row r="22" spans="1:23" ht="12.75">
      <c r="A22" s="10">
        <v>43580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8900</v>
      </c>
      <c r="P22" s="3">
        <f t="shared" si="1"/>
        <v>0</v>
      </c>
      <c r="Q22" s="2">
        <v>7984.7</v>
      </c>
      <c r="R22" s="102"/>
      <c r="S22" s="103"/>
      <c r="T22" s="104"/>
      <c r="U22" s="109"/>
      <c r="V22" s="110"/>
      <c r="W22" s="68">
        <f t="shared" si="3"/>
        <v>0</v>
      </c>
    </row>
    <row r="23" spans="1:23" ht="13.5" thickBot="1">
      <c r="A23" s="10">
        <v>43581</v>
      </c>
      <c r="B23" s="65"/>
      <c r="C23" s="74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26000</v>
      </c>
      <c r="P23" s="3">
        <f t="shared" si="1"/>
        <v>0</v>
      </c>
      <c r="Q23" s="2">
        <v>7984.7</v>
      </c>
      <c r="R23" s="98"/>
      <c r="S23" s="99"/>
      <c r="T23" s="100"/>
      <c r="U23" s="124"/>
      <c r="V23" s="125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50272.90000000001</v>
      </c>
      <c r="C24" s="85">
        <f t="shared" si="4"/>
        <v>19020.700000000008</v>
      </c>
      <c r="D24" s="107">
        <f t="shared" si="4"/>
        <v>560.4000000000001</v>
      </c>
      <c r="E24" s="107">
        <f t="shared" si="4"/>
        <v>18460.3</v>
      </c>
      <c r="F24" s="85">
        <f t="shared" si="4"/>
        <v>1443.7000000000003</v>
      </c>
      <c r="G24" s="85">
        <f t="shared" si="4"/>
        <v>2987.1</v>
      </c>
      <c r="H24" s="85">
        <f t="shared" si="4"/>
        <v>17821.3</v>
      </c>
      <c r="I24" s="85">
        <f t="shared" si="4"/>
        <v>793.0000000000001</v>
      </c>
      <c r="J24" s="85">
        <f t="shared" si="4"/>
        <v>437.84999999999997</v>
      </c>
      <c r="K24" s="85">
        <f t="shared" si="4"/>
        <v>790.7</v>
      </c>
      <c r="L24" s="85">
        <f t="shared" si="4"/>
        <v>1530.3</v>
      </c>
      <c r="M24" s="84">
        <f t="shared" si="4"/>
        <v>716.7500000000018</v>
      </c>
      <c r="N24" s="84">
        <f t="shared" si="4"/>
        <v>95814.3</v>
      </c>
      <c r="O24" s="84">
        <f t="shared" si="4"/>
        <v>162800</v>
      </c>
      <c r="P24" s="86">
        <f>N24/O24</f>
        <v>0.5885399262899264</v>
      </c>
      <c r="Q24" s="2"/>
      <c r="R24" s="75">
        <f>SUM(R4:R23)</f>
        <v>1.1</v>
      </c>
      <c r="S24" s="75">
        <f>SUM(S4:S23)</f>
        <v>0</v>
      </c>
      <c r="T24" s="75">
        <f>SUM(T4:T23)</f>
        <v>20</v>
      </c>
      <c r="U24" s="126">
        <f>SUM(U4:U23)</f>
        <v>1</v>
      </c>
      <c r="V24" s="127"/>
      <c r="W24" s="75">
        <f>R24+S24+U24+T24+V24</f>
        <v>22.1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4" t="s">
        <v>33</v>
      </c>
      <c r="S27" s="114"/>
      <c r="T27" s="114"/>
      <c r="U27" s="114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8" t="s">
        <v>29</v>
      </c>
      <c r="S28" s="128"/>
      <c r="T28" s="128"/>
      <c r="U28" s="128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>
        <v>43571</v>
      </c>
      <c r="S29" s="129">
        <v>2512.42004</v>
      </c>
      <c r="T29" s="129"/>
      <c r="U29" s="129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7"/>
      <c r="S30" s="129"/>
      <c r="T30" s="129"/>
      <c r="U30" s="129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1" t="s">
        <v>45</v>
      </c>
      <c r="T32" s="112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40</v>
      </c>
      <c r="T33" s="113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4" t="s">
        <v>30</v>
      </c>
      <c r="S37" s="114"/>
      <c r="T37" s="114"/>
      <c r="U37" s="11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5" t="s">
        <v>31</v>
      </c>
      <c r="S38" s="115"/>
      <c r="T38" s="115"/>
      <c r="U38" s="11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>
        <v>43571</v>
      </c>
      <c r="S39" s="118">
        <v>61976.29564999999</v>
      </c>
      <c r="T39" s="119"/>
      <c r="U39" s="120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/>
      <c r="S40" s="121"/>
      <c r="T40" s="122"/>
      <c r="U40" s="123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5" t="s">
        <v>91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6"/>
      <c r="M26" s="156"/>
      <c r="N26" s="156"/>
    </row>
    <row r="27" spans="1:16" ht="54" customHeight="1">
      <c r="A27" s="148" t="s">
        <v>32</v>
      </c>
      <c r="B27" s="157" t="s">
        <v>43</v>
      </c>
      <c r="C27" s="157"/>
      <c r="D27" s="150" t="s">
        <v>49</v>
      </c>
      <c r="E27" s="151"/>
      <c r="F27" s="152" t="s">
        <v>44</v>
      </c>
      <c r="G27" s="153"/>
      <c r="H27" s="154" t="s">
        <v>51</v>
      </c>
      <c r="I27" s="150"/>
      <c r="J27" s="165"/>
      <c r="K27" s="166"/>
      <c r="L27" s="162" t="s">
        <v>36</v>
      </c>
      <c r="M27" s="163"/>
      <c r="N27" s="164"/>
      <c r="O27" s="158" t="s">
        <v>92</v>
      </c>
      <c r="P27" s="159"/>
    </row>
    <row r="28" spans="1:16" ht="30.75" customHeight="1">
      <c r="A28" s="149"/>
      <c r="B28" s="44" t="s">
        <v>88</v>
      </c>
      <c r="C28" s="22" t="s">
        <v>23</v>
      </c>
      <c r="D28" s="44" t="str">
        <f>B28</f>
        <v>план на січень-квітень 2019р.</v>
      </c>
      <c r="E28" s="22" t="str">
        <f>C28</f>
        <v>факт</v>
      </c>
      <c r="F28" s="43" t="str">
        <f>B28</f>
        <v>план на січень-квітень 2019р.</v>
      </c>
      <c r="G28" s="58" t="str">
        <f>C28</f>
        <v>факт</v>
      </c>
      <c r="H28" s="44" t="str">
        <f>B28</f>
        <v>план на січень-квітень 2019р.</v>
      </c>
      <c r="I28" s="22" t="str">
        <f>C28</f>
        <v>факт</v>
      </c>
      <c r="J28" s="43"/>
      <c r="K28" s="58"/>
      <c r="L28" s="41" t="str">
        <f>D28</f>
        <v>план на січень-квітень 2019р.</v>
      </c>
      <c r="M28" s="22" t="str">
        <f>C28</f>
        <v>факт</v>
      </c>
      <c r="N28" s="42" t="s">
        <v>24</v>
      </c>
      <c r="O28" s="153"/>
      <c r="P28" s="150"/>
    </row>
    <row r="29" spans="1:16" ht="23.25" customHeight="1" thickBot="1">
      <c r="A29" s="40">
        <f>квітень!S39</f>
        <v>61976.29564999999</v>
      </c>
      <c r="B29" s="45">
        <v>5070</v>
      </c>
      <c r="C29" s="45">
        <v>132.05</v>
      </c>
      <c r="D29" s="45">
        <v>933</v>
      </c>
      <c r="E29" s="45">
        <v>0.07</v>
      </c>
      <c r="F29" s="45">
        <v>2700</v>
      </c>
      <c r="G29" s="45">
        <v>1878.28</v>
      </c>
      <c r="H29" s="45">
        <v>8</v>
      </c>
      <c r="I29" s="45">
        <v>4</v>
      </c>
      <c r="J29" s="45"/>
      <c r="K29" s="45"/>
      <c r="L29" s="59">
        <f>H29+F29+D29+J29+B29</f>
        <v>8711</v>
      </c>
      <c r="M29" s="46">
        <f>C29+E29+G29+I29</f>
        <v>2014.4</v>
      </c>
      <c r="N29" s="47">
        <f>M29-L29</f>
        <v>-6696.6</v>
      </c>
      <c r="O29" s="160">
        <f>квітень!S29</f>
        <v>2512.42004</v>
      </c>
      <c r="P29" s="16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369324.10000000003</v>
      </c>
      <c r="C48" s="28">
        <v>315929.21</v>
      </c>
      <c r="F48" s="1" t="s">
        <v>22</v>
      </c>
      <c r="G48" s="6"/>
      <c r="H48" s="16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63720.3</v>
      </c>
      <c r="C49" s="28">
        <v>46066.94</v>
      </c>
      <c r="G49" s="6"/>
      <c r="H49" s="16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107733.59999999999</v>
      </c>
      <c r="C50" s="28">
        <v>104288.34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15487.4</v>
      </c>
      <c r="C51" s="28">
        <v>9760.169999999998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18047.6</v>
      </c>
      <c r="C52" s="28">
        <v>14866.68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2465.3</v>
      </c>
      <c r="C53" s="28">
        <v>2815.42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2469.86</v>
      </c>
      <c r="C54" s="28">
        <v>3457.54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34809.40000000004</v>
      </c>
      <c r="C55" s="12">
        <v>29121.880000000034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614057.56</v>
      </c>
      <c r="C56" s="9">
        <v>526306.18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5070</v>
      </c>
      <c r="C58" s="9">
        <f>C29</f>
        <v>132.05</v>
      </c>
    </row>
    <row r="59" spans="1:3" ht="25.5">
      <c r="A59" s="76" t="s">
        <v>53</v>
      </c>
      <c r="B59" s="9">
        <f>D29</f>
        <v>933</v>
      </c>
      <c r="C59" s="9">
        <f>E29</f>
        <v>0.07</v>
      </c>
    </row>
    <row r="60" spans="1:3" ht="12.75">
      <c r="A60" s="76" t="s">
        <v>54</v>
      </c>
      <c r="B60" s="9">
        <f>F29</f>
        <v>2700</v>
      </c>
      <c r="C60" s="9">
        <f>G29</f>
        <v>1878.28</v>
      </c>
    </row>
    <row r="61" spans="1:3" ht="25.5">
      <c r="A61" s="76" t="s">
        <v>55</v>
      </c>
      <c r="B61" s="9">
        <f>H29</f>
        <v>8</v>
      </c>
      <c r="C61" s="9">
        <f>I29</f>
        <v>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7" sqref="G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93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2019-04-17T13:48:42Z</dcterms:modified>
  <cp:category/>
  <cp:version/>
  <cp:contentType/>
  <cp:contentStatus/>
</cp:coreProperties>
</file>